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400" windowHeight="11700"/>
  </bookViews>
  <sheets>
    <sheet name="2017" sheetId="1" r:id="rId1"/>
    <sheet name="List2" sheetId="2" r:id="rId2"/>
    <sheet name="List3" sheetId="3" r:id="rId3"/>
  </sheets>
  <definedNames>
    <definedName name="_xlnm.Print_Area" localSheetId="0">'2017'!$A$1:$D$152</definedName>
  </definedNames>
  <calcPr calcId="144525"/>
</workbook>
</file>

<file path=xl/calcChain.xml><?xml version="1.0" encoding="utf-8"?>
<calcChain xmlns="http://schemas.openxmlformats.org/spreadsheetml/2006/main">
  <c r="D120" i="1" l="1"/>
  <c r="B125" i="1" l="1"/>
  <c r="C79" i="1"/>
  <c r="C82" i="1" s="1"/>
  <c r="B79" i="1"/>
  <c r="D82" i="1"/>
  <c r="B82" i="1"/>
  <c r="B74" i="1" l="1"/>
  <c r="C71" i="1"/>
  <c r="B56" i="1"/>
  <c r="B36" i="1"/>
  <c r="B20" i="1" l="1"/>
  <c r="C17" i="1"/>
  <c r="D36" i="1" l="1"/>
  <c r="B50" i="1" l="1"/>
  <c r="B21" i="1"/>
  <c r="C30" i="1"/>
  <c r="B30" i="1"/>
  <c r="C36" i="1"/>
  <c r="C21" i="1" l="1"/>
  <c r="D56" i="1" l="1"/>
  <c r="C56" i="1"/>
  <c r="D40" i="1" l="1"/>
  <c r="C40" i="1"/>
  <c r="B40" i="1"/>
  <c r="D139" i="1"/>
  <c r="D135" i="1" l="1"/>
  <c r="D122" i="1" l="1"/>
  <c r="D142" i="1" s="1"/>
  <c r="D50" i="1"/>
  <c r="D30" i="1"/>
  <c r="D21" i="1"/>
  <c r="D75" i="1"/>
  <c r="F60" i="1" l="1"/>
  <c r="D60" i="1"/>
  <c r="B75" i="1"/>
  <c r="C75" i="1"/>
  <c r="B135" i="1"/>
  <c r="B142" i="1" s="1"/>
  <c r="B122" i="1"/>
  <c r="B60" i="1"/>
  <c r="C135" i="1"/>
  <c r="C50" i="1"/>
  <c r="C60" i="1" s="1"/>
  <c r="C122" i="1" l="1"/>
  <c r="C142" i="1" s="1"/>
</calcChain>
</file>

<file path=xl/sharedStrings.xml><?xml version="1.0" encoding="utf-8"?>
<sst xmlns="http://schemas.openxmlformats.org/spreadsheetml/2006/main" count="163" uniqueCount="116">
  <si>
    <t>JUBILARNE NAGRADE</t>
  </si>
  <si>
    <t>DAR DJECI</t>
  </si>
  <si>
    <t>PRIJEVOZ NA POSAO</t>
  </si>
  <si>
    <t>POMOĆI</t>
  </si>
  <si>
    <t>BRUTO PLAĆA - SMJENSKI,DVOKRATNI RAD,ZAMJENE</t>
  </si>
  <si>
    <t>BRUTO PLAĆA (OSNOVNI DIO)</t>
  </si>
  <si>
    <t xml:space="preserve">            PRIHOD IZ PRORAČUNA ŽUPANIJE MEĐIMURSKE</t>
  </si>
  <si>
    <t>MATERIJALNI TROŠKOVI</t>
  </si>
  <si>
    <t>ENERGENTI</t>
  </si>
  <si>
    <t>INVESTICIJSKO ODRŽAVANJE</t>
  </si>
  <si>
    <t>Ukupni PRIHOD - MZOŠ-a</t>
  </si>
  <si>
    <t>Ukupni PRIHOD - ŽUPANIJA MEĐIMURSKA</t>
  </si>
  <si>
    <t xml:space="preserve">       PRIHOD IZ PRORAČUNA OPĆINE SVETI JURAJ NA BREGU</t>
  </si>
  <si>
    <t>OSIGURANJE UČENIKA</t>
  </si>
  <si>
    <t>ŠKOLSKA KUHINJA</t>
  </si>
  <si>
    <t>ŠKOLSKI ŠPORTSKI KLUB</t>
  </si>
  <si>
    <t>CRVENI KRIŽ</t>
  </si>
  <si>
    <t>ŠKOLSKA KNJIŽNICA</t>
  </si>
  <si>
    <t>UPLATA ŠTETA</t>
  </si>
  <si>
    <t>Ukupno OSTALI PRIHODI</t>
  </si>
  <si>
    <t>SVEUKUPNI PRIHODI</t>
  </si>
  <si>
    <t xml:space="preserve">                           RASHODI MZOŠ-a</t>
  </si>
  <si>
    <t>Ukupni RASHOD MZOŠ-a</t>
  </si>
  <si>
    <t>DNEVNICE</t>
  </si>
  <si>
    <t>SMJEŠTAJ NA SLUŽBENOM PUTU</t>
  </si>
  <si>
    <t>PRIJEVOZ NA SLUŽBENOM PUTU</t>
  </si>
  <si>
    <t>AUTO U SLUŽBENE SVRHE</t>
  </si>
  <si>
    <t>KOTIZACIJA</t>
  </si>
  <si>
    <t>UREDSKI MATERIJAL</t>
  </si>
  <si>
    <t>LITERATURA (PUBLIKACIJE,ČASOPISI,GLASILA I OSTALO)</t>
  </si>
  <si>
    <t>MATERIJAL I SREDSTVA ZA ČIŠĆENJE I ODRŽAVANJE</t>
  </si>
  <si>
    <t>MATERIJAL ZA HIGIJENSKE POTREBE I NJEGU</t>
  </si>
  <si>
    <t>MATERIJAL ZA NASTAVU</t>
  </si>
  <si>
    <t>PEDAGOŠKA DOKUMENTACIJA</t>
  </si>
  <si>
    <t>BENZIN ZA KOSILICU</t>
  </si>
  <si>
    <t>MATERIJAL ZA TEKUĆE ODRŽAVANJE</t>
  </si>
  <si>
    <t>SITNI INVENTAR</t>
  </si>
  <si>
    <t>USLUGE TELEFONA,FAXA,INTERNETA</t>
  </si>
  <si>
    <t>POŠTANSKE USLUGE</t>
  </si>
  <si>
    <t>USLUGE TEKUĆEG ODRŽAVANJA</t>
  </si>
  <si>
    <t>OPSKRBA VODOM</t>
  </si>
  <si>
    <t>DIMNJAČARSKE USLUGE</t>
  </si>
  <si>
    <t>LABORATORIJSKE USLUGE</t>
  </si>
  <si>
    <t>SANITARNI PREGLED KUHINJE I DJELATNIKA</t>
  </si>
  <si>
    <t>PRAVNE USLUGE</t>
  </si>
  <si>
    <t>RAČUNALNE USLUGE</t>
  </si>
  <si>
    <t>ČLANARINE</t>
  </si>
  <si>
    <t>USLUGE PLATNOG PROMETA</t>
  </si>
  <si>
    <t xml:space="preserve">NAGRADE UČENICIMA </t>
  </si>
  <si>
    <t>ELEKTRIČNA ENERGIJA</t>
  </si>
  <si>
    <t>PLIN</t>
  </si>
  <si>
    <t xml:space="preserve">Ukupni OSTALI RASHODI </t>
  </si>
  <si>
    <t>SVEUKUPNI RASHODI</t>
  </si>
  <si>
    <t>Martina Marciuš</t>
  </si>
  <si>
    <t>Mladen Beuk, dipl.ing.</t>
  </si>
  <si>
    <t>OSNOVNA ŠKOLA IVANA GORANA KOVAČIĆA</t>
  </si>
  <si>
    <t>SVETI JURAJ NA BREGU</t>
  </si>
  <si>
    <t>PLEŠKOVEC 31</t>
  </si>
  <si>
    <t>40 311  LOPATINEC</t>
  </si>
  <si>
    <t xml:space="preserve">SUFINANCIRANJE ŠKOLSKE KUHINJE </t>
  </si>
  <si>
    <t>USLUGE MOBITELA</t>
  </si>
  <si>
    <t>DERATIZACIJA I DEZINSEKCIJA</t>
  </si>
  <si>
    <t>OSTALE KOMUNALNE USLUGE</t>
  </si>
  <si>
    <t xml:space="preserve">PRIHODI PO POSEBNIM PROPISIMA - UPLATA UČENIKA </t>
  </si>
  <si>
    <t xml:space="preserve">RASHODI PO POSEBNIM PROPISIMA - UPLATA UČENIKA </t>
  </si>
  <si>
    <t>Ravnatelj:</t>
  </si>
  <si>
    <t>PRIHOD IZ PRORAČUNA MZOŠ-a</t>
  </si>
  <si>
    <t xml:space="preserve">Ukupni PRIHOD - OPĆINA </t>
  </si>
  <si>
    <t xml:space="preserve">        PLANIRANI PRIHODI</t>
  </si>
  <si>
    <t xml:space="preserve">        PLANIRANI RASHODI</t>
  </si>
  <si>
    <t>OSTALI MATERIJAL ZA  REDOVNO POSLOVANJE</t>
  </si>
  <si>
    <t>NAKNADA ZA NEISKORIŠTENI GODIŠNJI ODMOR</t>
  </si>
  <si>
    <t>PROJEKT ŠKOLA JEDNAKIH MOGUĆNOSTI</t>
  </si>
  <si>
    <t>VLASTITI PRIHODI - NAJAM DVORANE</t>
  </si>
  <si>
    <t>NAJAM ŠKOLSKE DVORANE</t>
  </si>
  <si>
    <t>UKUPNO VLASTITI PRIHODI</t>
  </si>
  <si>
    <t>INVESTICIJE</t>
  </si>
  <si>
    <t>ULAGANJA U OPREMANJE ŠKOLE</t>
  </si>
  <si>
    <t>Računovođa:</t>
  </si>
  <si>
    <t>TROŠAK DOMAĆINSTVA, NATJECANJA I SLIČNO</t>
  </si>
  <si>
    <t>RADNA ODJEĆA I OBUĆA</t>
  </si>
  <si>
    <t>UKUPNO VLASTITI RASHODI</t>
  </si>
  <si>
    <t>NAKNADA ZBOG NEZAPOŠLJAVANJA OSOBA S INVALIDITETOM</t>
  </si>
  <si>
    <t>RASHODI PROTOKOLA I REPREZENTACIJE</t>
  </si>
  <si>
    <t>PRIGODNO UREĐENJE PROSTORA</t>
  </si>
  <si>
    <t>2017.</t>
  </si>
  <si>
    <t>ASISTENTI - mjera HZZ, Županija, općina</t>
  </si>
  <si>
    <t>PEDAGOŠKA PRATNJA - učitelji</t>
  </si>
  <si>
    <t>KAMATE - depoziti po viđenju</t>
  </si>
  <si>
    <t>SKUPLJANJE STAROG PAPIRA</t>
  </si>
  <si>
    <t>REGRES I BOŽIĆNICA</t>
  </si>
  <si>
    <t xml:space="preserve">       PRIHOD - MINISTARSTVO</t>
  </si>
  <si>
    <t>Ukupni PRIHOD - Ministarstvo</t>
  </si>
  <si>
    <t>2018.</t>
  </si>
  <si>
    <t>ODVOZ SMEĆA, FEKALIJA</t>
  </si>
  <si>
    <t>Predsjednica Školskog odbora:</t>
  </si>
  <si>
    <t>Irena Šestak</t>
  </si>
  <si>
    <t>PRODUŽENI BORAVAK UČENIKA</t>
  </si>
  <si>
    <t>PREGLED FINANCIJSKOG PLANA ŠKOLE OD 2017. DO 2019. GODINE</t>
  </si>
  <si>
    <t>2019.</t>
  </si>
  <si>
    <t>U Pleškovcu, 27. prosinca 2018.</t>
  </si>
  <si>
    <t>Usvojeno na Sjednici Školskog odbora 27.12.2018. godine</t>
  </si>
  <si>
    <t>PREDVIĐENI VIŠAK IZ PROŠLIH GODINA</t>
  </si>
  <si>
    <t>SUFINANCIRANJE ŠKOLSKE KUHINJE - školsko voće i mlijeko</t>
  </si>
  <si>
    <t>RASHODI ZA OSTALE PLAĆE</t>
  </si>
  <si>
    <t>ASISTENTI - sporazum Općina / Županija</t>
  </si>
  <si>
    <t>STRUČNO OSPOSOBLJAVANJE - HZZ</t>
  </si>
  <si>
    <t>Plaća - PRODUŽENI BORAVAK</t>
  </si>
  <si>
    <t>ŠKOLSKA KUHINJA - uplata učenika</t>
  </si>
  <si>
    <t>ŠKOLSKA KUHINJA - financiranje općine</t>
  </si>
  <si>
    <t>ŠKOLSKA KUHINJA - projekt Školskog voća i mlijeka</t>
  </si>
  <si>
    <t>PRODUŽENI BORAVAK - namirnice</t>
  </si>
  <si>
    <t xml:space="preserve">              RASHODI ZA REDOVNO POSLOVANJE</t>
  </si>
  <si>
    <t>Ukupni REDOVNI RASHODI</t>
  </si>
  <si>
    <t>Ukupni RASHODI ZA OSTALE PLAĆE</t>
  </si>
  <si>
    <t>VLASTITI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</si>
</sst>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sz val="10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9"/>
      <color theme="1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6">
    <xf numFmtId="0" fontId="0" fillId="0" borderId="0" xfId="0"/>
    <xf numFmtId="43" fontId="0" fillId="0" borderId="0" xfId="1" applyFont="1"/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5" xfId="1" applyFont="1" applyBorder="1" applyAlignment="1">
      <alignment horizontal="center" vertical="center" wrapText="1"/>
    </xf>
    <xf numFmtId="43" fontId="0" fillId="0" borderId="18" xfId="1" applyFont="1" applyBorder="1" applyAlignment="1">
      <alignment horizontal="center" vertical="center" wrapText="1"/>
    </xf>
    <xf numFmtId="43" fontId="8" fillId="0" borderId="16" xfId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 wrapText="1"/>
    </xf>
    <xf numFmtId="43" fontId="3" fillId="0" borderId="16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0" fillId="0" borderId="0" xfId="1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3" fontId="0" fillId="0" borderId="20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3" fontId="3" fillId="0" borderId="1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6" fillId="0" borderId="0" xfId="1" applyFont="1" applyAlignment="1"/>
    <xf numFmtId="43" fontId="0" fillId="0" borderId="0" xfId="1" applyFont="1" applyAlignment="1"/>
    <xf numFmtId="0" fontId="1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43" fontId="8" fillId="3" borderId="16" xfId="0" applyNumberFormat="1" applyFont="1" applyFill="1" applyBorder="1" applyAlignment="1">
      <alignment horizontal="center" vertical="center" wrapText="1"/>
    </xf>
    <xf numFmtId="43" fontId="3" fillId="3" borderId="10" xfId="1" applyFont="1" applyFill="1" applyBorder="1" applyAlignment="1">
      <alignment horizontal="center" vertical="center" wrapText="1"/>
    </xf>
    <xf numFmtId="43" fontId="8" fillId="3" borderId="1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0" fillId="0" borderId="24" xfId="1" applyFont="1" applyBorder="1" applyAlignment="1">
      <alignment horizontal="center" vertical="center" wrapText="1"/>
    </xf>
    <xf numFmtId="43" fontId="0" fillId="0" borderId="25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26" xfId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3" fontId="0" fillId="0" borderId="29" xfId="1" applyFont="1" applyBorder="1" applyAlignment="1">
      <alignment horizontal="center" vertical="center" wrapText="1"/>
    </xf>
    <xf numFmtId="43" fontId="0" fillId="0" borderId="30" xfId="1" applyFont="1" applyBorder="1" applyAlignment="1">
      <alignment horizontal="center" vertical="center" wrapText="1"/>
    </xf>
    <xf numFmtId="43" fontId="0" fillId="0" borderId="31" xfId="1" applyFont="1" applyBorder="1" applyAlignment="1">
      <alignment horizontal="center" vertical="center" wrapText="1"/>
    </xf>
    <xf numFmtId="43" fontId="0" fillId="0" borderId="32" xfId="1" applyFont="1" applyBorder="1" applyAlignment="1">
      <alignment horizontal="center" vertical="center" wrapText="1"/>
    </xf>
    <xf numFmtId="43" fontId="3" fillId="0" borderId="17" xfId="1" applyFont="1" applyBorder="1" applyAlignment="1">
      <alignment horizontal="center" vertical="center" wrapText="1"/>
    </xf>
    <xf numFmtId="43" fontId="0" fillId="0" borderId="33" xfId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3" fontId="8" fillId="0" borderId="17" xfId="1" applyFont="1" applyBorder="1" applyAlignment="1">
      <alignment horizontal="center" vertical="center" wrapText="1"/>
    </xf>
    <xf numFmtId="43" fontId="3" fillId="3" borderId="17" xfId="1" applyFont="1" applyFill="1" applyBorder="1" applyAlignment="1">
      <alignment horizontal="center" vertical="center" wrapText="1"/>
    </xf>
    <xf numFmtId="43" fontId="3" fillId="3" borderId="17" xfId="0" applyNumberFormat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3" fontId="8" fillId="3" borderId="17" xfId="1" applyFont="1" applyFill="1" applyBorder="1" applyAlignment="1">
      <alignment vertical="center" wrapText="1"/>
    </xf>
    <xf numFmtId="43" fontId="0" fillId="0" borderId="37" xfId="1" applyFont="1" applyBorder="1" applyAlignment="1">
      <alignment horizontal="center" vertical="center" wrapText="1"/>
    </xf>
    <xf numFmtId="43" fontId="0" fillId="0" borderId="38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3" fontId="0" fillId="2" borderId="2" xfId="1" applyFont="1" applyFill="1" applyBorder="1" applyAlignment="1">
      <alignment horizontal="center" vertical="center" wrapText="1"/>
    </xf>
    <xf numFmtId="43" fontId="0" fillId="2" borderId="36" xfId="1" applyFont="1" applyFill="1" applyBorder="1" applyAlignment="1">
      <alignment horizontal="center" vertical="center" wrapText="1"/>
    </xf>
    <xf numFmtId="43" fontId="0" fillId="2" borderId="25" xfId="1" applyFont="1" applyFill="1" applyBorder="1" applyAlignment="1">
      <alignment horizontal="center" vertical="center" wrapText="1"/>
    </xf>
    <xf numFmtId="43" fontId="0" fillId="0" borderId="35" xfId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43" fontId="0" fillId="0" borderId="0" xfId="0" applyNumberFormat="1"/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34" xfId="1" applyFont="1" applyBorder="1" applyAlignment="1">
      <alignment horizontal="center" vertical="center" wrapText="1"/>
    </xf>
    <xf numFmtId="43" fontId="0" fillId="0" borderId="22" xfId="1" applyFont="1" applyBorder="1" applyAlignment="1">
      <alignment horizontal="center" vertical="center" wrapText="1"/>
    </xf>
    <xf numFmtId="43" fontId="0" fillId="0" borderId="35" xfId="1" applyFont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3" fontId="0" fillId="0" borderId="33" xfId="1" applyFont="1" applyBorder="1" applyAlignment="1">
      <alignment horizontal="center" vertical="center" wrapText="1"/>
    </xf>
    <xf numFmtId="43" fontId="0" fillId="0" borderId="39" xfId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topLeftCell="A17" zoomScaleNormal="100" workbookViewId="0">
      <selection activeCell="C29" sqref="C29"/>
    </sheetView>
  </sheetViews>
  <sheetFormatPr defaultRowHeight="15" x14ac:dyDescent="0.25"/>
  <cols>
    <col min="1" max="1" width="47.42578125" customWidth="1"/>
    <col min="2" max="2" width="17.7109375" customWidth="1"/>
    <col min="3" max="3" width="17.140625" style="1" customWidth="1"/>
    <col min="4" max="4" width="17.7109375" customWidth="1"/>
    <col min="5" max="5" width="12.5703125" bestFit="1" customWidth="1"/>
    <col min="6" max="6" width="20.42578125" customWidth="1"/>
  </cols>
  <sheetData>
    <row r="1" spans="1:5" x14ac:dyDescent="0.25">
      <c r="A1" t="s">
        <v>55</v>
      </c>
    </row>
    <row r="2" spans="1:5" ht="14.45" x14ac:dyDescent="0.3">
      <c r="A2" t="s">
        <v>56</v>
      </c>
    </row>
    <row r="3" spans="1:5" x14ac:dyDescent="0.25">
      <c r="A3" t="s">
        <v>57</v>
      </c>
    </row>
    <row r="4" spans="1:5" ht="14.45" x14ac:dyDescent="0.3">
      <c r="A4" t="s">
        <v>58</v>
      </c>
    </row>
    <row r="5" spans="1:5" ht="18.75" customHeight="1" x14ac:dyDescent="0.25"/>
    <row r="6" spans="1:5" ht="15" customHeight="1" x14ac:dyDescent="0.25">
      <c r="A6" s="90" t="s">
        <v>98</v>
      </c>
      <c r="B6" s="90"/>
      <c r="C6" s="90"/>
      <c r="D6" s="90"/>
    </row>
    <row r="7" spans="1:5" ht="30.75" customHeight="1" x14ac:dyDescent="0.25">
      <c r="A7" s="90"/>
      <c r="B7" s="90"/>
      <c r="C7" s="90"/>
      <c r="D7" s="90"/>
    </row>
    <row r="8" spans="1:5" ht="1.5" customHeight="1" x14ac:dyDescent="0.3">
      <c r="A8" s="11"/>
      <c r="B8" s="11"/>
      <c r="C8" s="11"/>
    </row>
    <row r="9" spans="1:5" ht="26.25" customHeight="1" x14ac:dyDescent="0.45">
      <c r="A9" s="98" t="s">
        <v>68</v>
      </c>
      <c r="B9" s="98"/>
      <c r="C9" s="98"/>
    </row>
    <row r="10" spans="1:5" ht="18.600000000000001" customHeight="1" thickBot="1" x14ac:dyDescent="0.35"/>
    <row r="11" spans="1:5" s="3" customFormat="1" ht="26.25" customHeight="1" thickBot="1" x14ac:dyDescent="0.3">
      <c r="A11" s="71" t="s">
        <v>66</v>
      </c>
      <c r="B11" s="43" t="s">
        <v>85</v>
      </c>
      <c r="C11" s="77" t="s">
        <v>93</v>
      </c>
      <c r="D11" s="44" t="s">
        <v>99</v>
      </c>
      <c r="E11" s="2"/>
    </row>
    <row r="12" spans="1:5" s="3" customFormat="1" ht="21" customHeight="1" x14ac:dyDescent="0.25">
      <c r="A12" s="37" t="s">
        <v>5</v>
      </c>
      <c r="B12" s="28">
        <v>5080000</v>
      </c>
      <c r="C12" s="55">
        <v>5100000</v>
      </c>
      <c r="D12" s="55">
        <v>5800000</v>
      </c>
    </row>
    <row r="13" spans="1:5" s="3" customFormat="1" ht="21" customHeight="1" x14ac:dyDescent="0.25">
      <c r="A13" s="54" t="s">
        <v>4</v>
      </c>
      <c r="B13" s="17">
        <v>150000</v>
      </c>
      <c r="C13" s="8">
        <v>150000</v>
      </c>
      <c r="D13" s="8">
        <v>150000</v>
      </c>
      <c r="E13" s="13"/>
    </row>
    <row r="14" spans="1:5" s="3" customFormat="1" ht="21" customHeight="1" x14ac:dyDescent="0.25">
      <c r="A14" s="54" t="s">
        <v>3</v>
      </c>
      <c r="B14" s="17">
        <v>20000</v>
      </c>
      <c r="C14" s="8">
        <v>25000</v>
      </c>
      <c r="D14" s="8">
        <v>15000</v>
      </c>
    </row>
    <row r="15" spans="1:5" s="3" customFormat="1" ht="21" customHeight="1" x14ac:dyDescent="0.25">
      <c r="A15" s="54" t="s">
        <v>0</v>
      </c>
      <c r="B15" s="17">
        <v>30000</v>
      </c>
      <c r="C15" s="8">
        <v>30000</v>
      </c>
      <c r="D15" s="8">
        <v>30000</v>
      </c>
    </row>
    <row r="16" spans="1:5" s="3" customFormat="1" ht="21" customHeight="1" x14ac:dyDescent="0.25">
      <c r="A16" s="54" t="s">
        <v>1</v>
      </c>
      <c r="B16" s="17">
        <v>25000</v>
      </c>
      <c r="C16" s="8">
        <v>25000</v>
      </c>
      <c r="D16" s="8">
        <v>20000</v>
      </c>
      <c r="E16" s="13"/>
    </row>
    <row r="17" spans="1:6" s="3" customFormat="1" ht="21" customHeight="1" x14ac:dyDescent="0.25">
      <c r="A17" s="61" t="s">
        <v>90</v>
      </c>
      <c r="B17" s="17">
        <v>125000</v>
      </c>
      <c r="C17" s="8">
        <f>70000+65000+5000</f>
        <v>140000</v>
      </c>
      <c r="D17" s="8">
        <v>130000</v>
      </c>
      <c r="E17" s="13"/>
    </row>
    <row r="18" spans="1:6" s="3" customFormat="1" ht="21" customHeight="1" x14ac:dyDescent="0.25">
      <c r="A18" s="54" t="s">
        <v>71</v>
      </c>
      <c r="B18" s="17">
        <v>8000</v>
      </c>
      <c r="C18" s="8">
        <v>8000</v>
      </c>
      <c r="D18" s="8">
        <v>4000</v>
      </c>
      <c r="E18" s="13"/>
    </row>
    <row r="19" spans="1:6" s="3" customFormat="1" ht="21" customHeight="1" x14ac:dyDescent="0.25">
      <c r="A19" s="54" t="s">
        <v>2</v>
      </c>
      <c r="B19" s="17">
        <v>250000</v>
      </c>
      <c r="C19" s="8">
        <v>250000</v>
      </c>
      <c r="D19" s="8">
        <v>275000</v>
      </c>
      <c r="E19" s="13"/>
    </row>
    <row r="20" spans="1:6" s="3" customFormat="1" ht="21" customHeight="1" thickBot="1" x14ac:dyDescent="0.3">
      <c r="A20" s="59" t="s">
        <v>82</v>
      </c>
      <c r="B20" s="58">
        <f>1872*12</f>
        <v>22464</v>
      </c>
      <c r="C20" s="55">
        <v>23493</v>
      </c>
      <c r="D20" s="55">
        <v>13000</v>
      </c>
    </row>
    <row r="21" spans="1:6" s="3" customFormat="1" ht="21" customHeight="1" thickBot="1" x14ac:dyDescent="0.3">
      <c r="A21" s="16" t="s">
        <v>10</v>
      </c>
      <c r="B21" s="23">
        <f>SUM(B12:B20)</f>
        <v>5710464</v>
      </c>
      <c r="C21" s="24">
        <f>SUM(C12:C20)</f>
        <v>5751493</v>
      </c>
      <c r="D21" s="32">
        <f>SUM(D12:D20)</f>
        <v>6437000</v>
      </c>
    </row>
    <row r="22" spans="1:6" s="3" customFormat="1" ht="21" customHeight="1" thickBot="1" x14ac:dyDescent="0.35">
      <c r="A22" s="99"/>
      <c r="B22" s="91"/>
      <c r="C22" s="91"/>
    </row>
    <row r="23" spans="1:6" s="3" customFormat="1" ht="26.25" customHeight="1" thickBot="1" x14ac:dyDescent="0.3">
      <c r="A23" s="45" t="s">
        <v>6</v>
      </c>
      <c r="B23" s="46" t="s">
        <v>85</v>
      </c>
      <c r="C23" s="72" t="s">
        <v>93</v>
      </c>
      <c r="D23" s="44" t="s">
        <v>99</v>
      </c>
    </row>
    <row r="24" spans="1:6" s="3" customFormat="1" ht="21" customHeight="1" x14ac:dyDescent="0.25">
      <c r="A24" s="37" t="s">
        <v>7</v>
      </c>
      <c r="B24" s="65">
        <v>193000</v>
      </c>
      <c r="C24" s="92">
        <v>535564</v>
      </c>
      <c r="D24" s="92">
        <v>546275</v>
      </c>
    </row>
    <row r="25" spans="1:6" s="3" customFormat="1" ht="21" customHeight="1" x14ac:dyDescent="0.25">
      <c r="A25" s="61" t="s">
        <v>8</v>
      </c>
      <c r="B25" s="66">
        <v>268207</v>
      </c>
      <c r="C25" s="93"/>
      <c r="D25" s="93"/>
    </row>
    <row r="26" spans="1:6" s="3" customFormat="1" ht="21" customHeight="1" x14ac:dyDescent="0.25">
      <c r="A26" s="61" t="s">
        <v>9</v>
      </c>
      <c r="B26" s="66">
        <v>33823</v>
      </c>
      <c r="C26" s="94"/>
      <c r="D26" s="94"/>
    </row>
    <row r="27" spans="1:6" s="3" customFormat="1" ht="21" customHeight="1" x14ac:dyDescent="0.25">
      <c r="A27" s="64" t="s">
        <v>76</v>
      </c>
      <c r="B27" s="67">
        <v>15000</v>
      </c>
      <c r="C27" s="56">
        <v>20836</v>
      </c>
      <c r="D27" s="56">
        <v>21253</v>
      </c>
    </row>
    <row r="28" spans="1:6" s="3" customFormat="1" ht="21" customHeight="1" x14ac:dyDescent="0.25">
      <c r="A28" s="61" t="s">
        <v>72</v>
      </c>
      <c r="B28" s="66">
        <v>48000</v>
      </c>
      <c r="C28" s="8">
        <v>36015</v>
      </c>
      <c r="D28" s="8">
        <v>37895</v>
      </c>
    </row>
    <row r="29" spans="1:6" s="3" customFormat="1" ht="21" customHeight="1" thickBot="1" x14ac:dyDescent="0.3">
      <c r="A29" s="105" t="s">
        <v>86</v>
      </c>
      <c r="B29" s="68">
        <v>30915</v>
      </c>
      <c r="C29" s="12">
        <v>57971</v>
      </c>
      <c r="D29" s="12">
        <v>57971</v>
      </c>
    </row>
    <row r="30" spans="1:6" s="3" customFormat="1" ht="21" customHeight="1" thickBot="1" x14ac:dyDescent="0.3">
      <c r="A30" s="26" t="s">
        <v>11</v>
      </c>
      <c r="B30" s="20">
        <f>SUM(B24:B29)</f>
        <v>588945</v>
      </c>
      <c r="C30" s="73">
        <f>SUM(C24:C29)</f>
        <v>650386</v>
      </c>
      <c r="D30" s="69">
        <f>SUM(D24:D29)</f>
        <v>663394</v>
      </c>
      <c r="F30" s="13"/>
    </row>
    <row r="31" spans="1:6" s="3" customFormat="1" ht="21" customHeight="1" thickBot="1" x14ac:dyDescent="0.3">
      <c r="A31" s="91"/>
      <c r="B31" s="91"/>
      <c r="C31" s="91"/>
      <c r="D31" s="42"/>
    </row>
    <row r="32" spans="1:6" s="3" customFormat="1" ht="26.25" customHeight="1" thickBot="1" x14ac:dyDescent="0.3">
      <c r="A32" s="45" t="s">
        <v>12</v>
      </c>
      <c r="B32" s="46" t="s">
        <v>85</v>
      </c>
      <c r="C32" s="72" t="s">
        <v>93</v>
      </c>
      <c r="D32" s="44" t="s">
        <v>99</v>
      </c>
    </row>
    <row r="33" spans="1:4" s="3" customFormat="1" ht="21" customHeight="1" x14ac:dyDescent="0.25">
      <c r="A33" s="37" t="s">
        <v>59</v>
      </c>
      <c r="B33" s="28">
        <v>11500</v>
      </c>
      <c r="C33" s="57">
        <v>24000</v>
      </c>
      <c r="D33" s="57">
        <v>24000</v>
      </c>
    </row>
    <row r="34" spans="1:4" s="3" customFormat="1" ht="21" customHeight="1" x14ac:dyDescent="0.25">
      <c r="A34" s="60" t="s">
        <v>97</v>
      </c>
      <c r="B34" s="17">
        <v>0</v>
      </c>
      <c r="C34" s="8">
        <v>90000</v>
      </c>
      <c r="D34" s="8">
        <v>81000</v>
      </c>
    </row>
    <row r="35" spans="1:4" s="3" customFormat="1" ht="21" customHeight="1" thickBot="1" x14ac:dyDescent="0.3">
      <c r="A35" s="62" t="s">
        <v>86</v>
      </c>
      <c r="B35" s="58">
        <v>30915</v>
      </c>
      <c r="C35" s="12">
        <v>57971</v>
      </c>
      <c r="D35" s="12">
        <v>57971</v>
      </c>
    </row>
    <row r="36" spans="1:4" s="3" customFormat="1" ht="21" customHeight="1" thickBot="1" x14ac:dyDescent="0.3">
      <c r="A36" s="26" t="s">
        <v>67</v>
      </c>
      <c r="B36" s="20">
        <f>B33+B34+B35</f>
        <v>42415</v>
      </c>
      <c r="C36" s="73">
        <f>SUM(C33:C35)</f>
        <v>171971</v>
      </c>
      <c r="D36" s="69">
        <f>D33+D34+D35</f>
        <v>162971</v>
      </c>
    </row>
    <row r="37" spans="1:4" s="3" customFormat="1" ht="21" customHeight="1" thickBot="1" x14ac:dyDescent="0.3">
      <c r="A37" s="33"/>
      <c r="B37" s="34"/>
      <c r="C37" s="34"/>
      <c r="D37" s="35"/>
    </row>
    <row r="38" spans="1:4" s="3" customFormat="1" ht="26.25" customHeight="1" thickBot="1" x14ac:dyDescent="0.3">
      <c r="A38" s="45" t="s">
        <v>91</v>
      </c>
      <c r="B38" s="46" t="s">
        <v>85</v>
      </c>
      <c r="C38" s="72" t="s">
        <v>93</v>
      </c>
      <c r="D38" s="44" t="s">
        <v>99</v>
      </c>
    </row>
    <row r="39" spans="1:4" s="3" customFormat="1" ht="21" customHeight="1" thickBot="1" x14ac:dyDescent="0.3">
      <c r="A39" s="83" t="s">
        <v>103</v>
      </c>
      <c r="B39" s="84">
        <v>18000</v>
      </c>
      <c r="C39" s="85">
        <v>0</v>
      </c>
      <c r="D39" s="86">
        <v>26804</v>
      </c>
    </row>
    <row r="40" spans="1:4" s="3" customFormat="1" ht="21" customHeight="1" thickBot="1" x14ac:dyDescent="0.3">
      <c r="A40" s="26" t="s">
        <v>92</v>
      </c>
      <c r="B40" s="20">
        <f>SUM(B39:B39)</f>
        <v>18000</v>
      </c>
      <c r="C40" s="73">
        <f>SUM(C39:C39)</f>
        <v>0</v>
      </c>
      <c r="D40" s="69">
        <f>D39</f>
        <v>26804</v>
      </c>
    </row>
    <row r="41" spans="1:4" s="3" customFormat="1" ht="23.25" customHeight="1" thickBot="1" x14ac:dyDescent="0.3">
      <c r="A41" s="91"/>
      <c r="B41" s="91"/>
      <c r="C41" s="91"/>
    </row>
    <row r="42" spans="1:4" s="3" customFormat="1" ht="26.25" customHeight="1" thickBot="1" x14ac:dyDescent="0.3">
      <c r="A42" s="45" t="s">
        <v>63</v>
      </c>
      <c r="B42" s="46" t="s">
        <v>85</v>
      </c>
      <c r="C42" s="72" t="s">
        <v>93</v>
      </c>
      <c r="D42" s="44" t="s">
        <v>99</v>
      </c>
    </row>
    <row r="43" spans="1:4" s="3" customFormat="1" ht="21" customHeight="1" x14ac:dyDescent="0.25">
      <c r="A43" s="29" t="s">
        <v>13</v>
      </c>
      <c r="B43" s="103">
        <v>351530</v>
      </c>
      <c r="C43" s="92">
        <v>446380</v>
      </c>
      <c r="D43" s="55">
        <v>11000</v>
      </c>
    </row>
    <row r="44" spans="1:4" s="3" customFormat="1" ht="21" customHeight="1" x14ac:dyDescent="0.25">
      <c r="A44" s="15" t="s">
        <v>14</v>
      </c>
      <c r="B44" s="104"/>
      <c r="C44" s="93"/>
      <c r="D44" s="8">
        <v>250000</v>
      </c>
    </row>
    <row r="45" spans="1:4" s="3" customFormat="1" ht="21" customHeight="1" x14ac:dyDescent="0.25">
      <c r="A45" s="14" t="s">
        <v>15</v>
      </c>
      <c r="B45" s="104"/>
      <c r="C45" s="93"/>
      <c r="D45" s="8">
        <v>3500</v>
      </c>
    </row>
    <row r="46" spans="1:4" s="3" customFormat="1" ht="21" customHeight="1" x14ac:dyDescent="0.25">
      <c r="A46" s="14" t="s">
        <v>17</v>
      </c>
      <c r="B46" s="104"/>
      <c r="C46" s="93"/>
      <c r="D46" s="8">
        <v>6000</v>
      </c>
    </row>
    <row r="47" spans="1:4" s="3" customFormat="1" ht="21" customHeight="1" x14ac:dyDescent="0.25">
      <c r="A47" s="63" t="s">
        <v>87</v>
      </c>
      <c r="B47" s="104"/>
      <c r="C47" s="93"/>
      <c r="D47" s="56">
        <v>1500</v>
      </c>
    </row>
    <row r="48" spans="1:4" s="3" customFormat="1" ht="21" customHeight="1" x14ac:dyDescent="0.25">
      <c r="A48" s="53" t="s">
        <v>18</v>
      </c>
      <c r="B48" s="104"/>
      <c r="C48" s="93"/>
      <c r="D48" s="56">
        <v>500</v>
      </c>
    </row>
    <row r="49" spans="1:6" s="3" customFormat="1" ht="21" customHeight="1" thickBot="1" x14ac:dyDescent="0.3">
      <c r="A49" s="63" t="s">
        <v>97</v>
      </c>
      <c r="B49" s="104"/>
      <c r="C49" s="93"/>
      <c r="D49" s="56">
        <v>81000</v>
      </c>
    </row>
    <row r="50" spans="1:6" s="3" customFormat="1" ht="21" customHeight="1" thickBot="1" x14ac:dyDescent="0.3">
      <c r="A50" s="26" t="s">
        <v>19</v>
      </c>
      <c r="B50" s="20">
        <f>SUM(B43:B49)</f>
        <v>351530</v>
      </c>
      <c r="C50" s="73">
        <f>SUM(C43:C49)</f>
        <v>446380</v>
      </c>
      <c r="D50" s="69">
        <f>SUM(D43:D49)</f>
        <v>353500</v>
      </c>
    </row>
    <row r="51" spans="1:6" s="3" customFormat="1" ht="21" customHeight="1" thickBot="1" x14ac:dyDescent="0.3">
      <c r="A51" s="33"/>
      <c r="B51" s="34"/>
      <c r="C51" s="34"/>
      <c r="D51" s="35"/>
    </row>
    <row r="52" spans="1:6" s="3" customFormat="1" ht="26.25" customHeight="1" thickBot="1" x14ac:dyDescent="0.3">
      <c r="A52" s="45" t="s">
        <v>73</v>
      </c>
      <c r="B52" s="46" t="s">
        <v>85</v>
      </c>
      <c r="C52" s="72" t="s">
        <v>93</v>
      </c>
      <c r="D52" s="44" t="s">
        <v>99</v>
      </c>
    </row>
    <row r="53" spans="1:6" s="3" customFormat="1" ht="21" customHeight="1" x14ac:dyDescent="0.25">
      <c r="A53" s="37" t="s">
        <v>74</v>
      </c>
      <c r="B53" s="70">
        <v>28000</v>
      </c>
      <c r="C53" s="12">
        <v>48000</v>
      </c>
      <c r="D53" s="12">
        <v>58000</v>
      </c>
    </row>
    <row r="54" spans="1:6" s="3" customFormat="1" ht="21" customHeight="1" x14ac:dyDescent="0.25">
      <c r="A54" s="61" t="s">
        <v>88</v>
      </c>
      <c r="B54" s="17">
        <v>1000</v>
      </c>
      <c r="C54" s="8">
        <v>1100</v>
      </c>
      <c r="D54" s="8">
        <v>1200</v>
      </c>
    </row>
    <row r="55" spans="1:6" s="3" customFormat="1" ht="21" customHeight="1" thickBot="1" x14ac:dyDescent="0.3">
      <c r="A55" s="64" t="s">
        <v>89</v>
      </c>
      <c r="B55" s="19">
        <v>4000</v>
      </c>
      <c r="C55" s="56">
        <v>4000</v>
      </c>
      <c r="D55" s="56">
        <v>4000</v>
      </c>
    </row>
    <row r="56" spans="1:6" s="3" customFormat="1" ht="21" customHeight="1" thickBot="1" x14ac:dyDescent="0.3">
      <c r="A56" s="36" t="s">
        <v>75</v>
      </c>
      <c r="B56" s="23">
        <f>B53+B54+B55</f>
        <v>33000</v>
      </c>
      <c r="C56" s="24">
        <f>C53+C54+C55</f>
        <v>53100</v>
      </c>
      <c r="D56" s="69">
        <f>D53+D54+D55</f>
        <v>63200</v>
      </c>
    </row>
    <row r="57" spans="1:6" s="3" customFormat="1" ht="21" customHeight="1" thickBot="1" x14ac:dyDescent="0.3">
      <c r="A57" s="33"/>
      <c r="B57" s="34"/>
      <c r="C57" s="34"/>
      <c r="D57" s="35"/>
    </row>
    <row r="58" spans="1:6" s="3" customFormat="1" ht="21" customHeight="1" thickBot="1" x14ac:dyDescent="0.3">
      <c r="A58" s="101" t="s">
        <v>102</v>
      </c>
      <c r="B58" s="102"/>
      <c r="C58" s="78">
        <v>8250</v>
      </c>
      <c r="D58" s="74">
        <v>9000</v>
      </c>
    </row>
    <row r="59" spans="1:6" s="3" customFormat="1" ht="21" customHeight="1" thickBot="1" x14ac:dyDescent="0.3">
      <c r="A59" s="4"/>
      <c r="B59" s="21"/>
      <c r="C59" s="5"/>
      <c r="D59" s="6"/>
    </row>
    <row r="60" spans="1:6" s="3" customFormat="1" ht="26.45" customHeight="1" thickBot="1" x14ac:dyDescent="0.3">
      <c r="A60" s="49" t="s">
        <v>20</v>
      </c>
      <c r="B60" s="52">
        <f>B21+B30+B36+B50+B56+B40</f>
        <v>6744354</v>
      </c>
      <c r="C60" s="76">
        <f>C21+C30+C36+C50+C56+C40+C58</f>
        <v>7081580</v>
      </c>
      <c r="D60" s="75">
        <f>D50+D36+D30+D21+D56+D40+D58</f>
        <v>7715869</v>
      </c>
      <c r="F60" s="13">
        <f>D58+D56+D50+D40+D36+D30</f>
        <v>1278869</v>
      </c>
    </row>
    <row r="61" spans="1:6" s="3" customFormat="1" ht="21" customHeight="1" x14ac:dyDescent="0.25">
      <c r="C61" s="7"/>
    </row>
    <row r="62" spans="1:6" s="3" customFormat="1" ht="343.5" customHeight="1" x14ac:dyDescent="0.25">
      <c r="C62" s="7"/>
      <c r="E62" s="13"/>
    </row>
    <row r="63" spans="1:6" s="3" customFormat="1" ht="27.6" customHeight="1" x14ac:dyDescent="0.25">
      <c r="A63" s="100" t="s">
        <v>69</v>
      </c>
      <c r="B63" s="100"/>
      <c r="C63" s="100"/>
    </row>
    <row r="64" spans="1:6" s="3" customFormat="1" ht="21" customHeight="1" thickBot="1" x14ac:dyDescent="0.3">
      <c r="C64" s="7"/>
    </row>
    <row r="65" spans="1:4" s="3" customFormat="1" ht="26.25" customHeight="1" thickBot="1" x14ac:dyDescent="0.3">
      <c r="A65" s="47" t="s">
        <v>21</v>
      </c>
      <c r="B65" s="46" t="s">
        <v>85</v>
      </c>
      <c r="C65" s="72" t="s">
        <v>93</v>
      </c>
      <c r="D65" s="44" t="s">
        <v>99</v>
      </c>
    </row>
    <row r="66" spans="1:4" s="3" customFormat="1" ht="21" customHeight="1" x14ac:dyDescent="0.25">
      <c r="A66" s="37" t="s">
        <v>5</v>
      </c>
      <c r="B66" s="28">
        <v>5080000</v>
      </c>
      <c r="C66" s="55">
        <v>5100000</v>
      </c>
      <c r="D66" s="55">
        <v>5800000</v>
      </c>
    </row>
    <row r="67" spans="1:4" s="3" customFormat="1" ht="21" customHeight="1" x14ac:dyDescent="0.25">
      <c r="A67" s="61" t="s">
        <v>4</v>
      </c>
      <c r="B67" s="17">
        <v>150000</v>
      </c>
      <c r="C67" s="8">
        <v>150000</v>
      </c>
      <c r="D67" s="8">
        <v>150000</v>
      </c>
    </row>
    <row r="68" spans="1:4" s="3" customFormat="1" ht="21" customHeight="1" x14ac:dyDescent="0.25">
      <c r="A68" s="61" t="s">
        <v>3</v>
      </c>
      <c r="B68" s="17">
        <v>20000</v>
      </c>
      <c r="C68" s="8">
        <v>25000</v>
      </c>
      <c r="D68" s="8">
        <v>15000</v>
      </c>
    </row>
    <row r="69" spans="1:4" s="3" customFormat="1" ht="21" customHeight="1" x14ac:dyDescent="0.25">
      <c r="A69" s="61" t="s">
        <v>0</v>
      </c>
      <c r="B69" s="17">
        <v>30000</v>
      </c>
      <c r="C69" s="8">
        <v>30000</v>
      </c>
      <c r="D69" s="8">
        <v>30000</v>
      </c>
    </row>
    <row r="70" spans="1:4" s="3" customFormat="1" ht="21" customHeight="1" x14ac:dyDescent="0.25">
      <c r="A70" s="61" t="s">
        <v>1</v>
      </c>
      <c r="B70" s="17">
        <v>25000</v>
      </c>
      <c r="C70" s="8">
        <v>25000</v>
      </c>
      <c r="D70" s="8">
        <v>20000</v>
      </c>
    </row>
    <row r="71" spans="1:4" s="3" customFormat="1" ht="21" customHeight="1" x14ac:dyDescent="0.25">
      <c r="A71" s="61" t="s">
        <v>90</v>
      </c>
      <c r="B71" s="17">
        <v>125000</v>
      </c>
      <c r="C71" s="8">
        <f>70000+65000+5000</f>
        <v>140000</v>
      </c>
      <c r="D71" s="8">
        <v>130000</v>
      </c>
    </row>
    <row r="72" spans="1:4" s="3" customFormat="1" ht="21" customHeight="1" x14ac:dyDescent="0.25">
      <c r="A72" s="61" t="s">
        <v>71</v>
      </c>
      <c r="B72" s="17">
        <v>8000</v>
      </c>
      <c r="C72" s="8">
        <v>8000</v>
      </c>
      <c r="D72" s="8">
        <v>4000</v>
      </c>
    </row>
    <row r="73" spans="1:4" s="3" customFormat="1" ht="21" customHeight="1" x14ac:dyDescent="0.25">
      <c r="A73" s="61" t="s">
        <v>2</v>
      </c>
      <c r="B73" s="17">
        <v>250000</v>
      </c>
      <c r="C73" s="8">
        <v>250000</v>
      </c>
      <c r="D73" s="8">
        <v>275000</v>
      </c>
    </row>
    <row r="74" spans="1:4" s="3" customFormat="1" ht="21" customHeight="1" thickBot="1" x14ac:dyDescent="0.3">
      <c r="A74" s="59" t="s">
        <v>82</v>
      </c>
      <c r="B74" s="58">
        <f>1872*12</f>
        <v>22464</v>
      </c>
      <c r="C74" s="55">
        <v>23493</v>
      </c>
      <c r="D74" s="55">
        <v>13000</v>
      </c>
    </row>
    <row r="75" spans="1:4" s="3" customFormat="1" ht="21" customHeight="1" thickBot="1" x14ac:dyDescent="0.3">
      <c r="A75" s="26" t="s">
        <v>22</v>
      </c>
      <c r="B75" s="23">
        <f>SUM(B66:B74)</f>
        <v>5710464</v>
      </c>
      <c r="C75" s="81">
        <f>SUM(C66:C74)</f>
        <v>5751493</v>
      </c>
      <c r="D75" s="32">
        <f>SUM(D66:D74)</f>
        <v>6437000</v>
      </c>
    </row>
    <row r="76" spans="1:4" s="3" customFormat="1" ht="21" customHeight="1" thickBot="1" x14ac:dyDescent="0.3">
      <c r="A76" s="33"/>
      <c r="B76" s="35"/>
      <c r="C76" s="34"/>
      <c r="D76" s="88"/>
    </row>
    <row r="77" spans="1:4" s="3" customFormat="1" ht="26.25" customHeight="1" thickBot="1" x14ac:dyDescent="0.3">
      <c r="A77" s="47" t="s">
        <v>104</v>
      </c>
      <c r="B77" s="46" t="s">
        <v>85</v>
      </c>
      <c r="C77" s="72" t="s">
        <v>93</v>
      </c>
      <c r="D77" s="44" t="s">
        <v>99</v>
      </c>
    </row>
    <row r="78" spans="1:4" s="3" customFormat="1" ht="21" customHeight="1" x14ac:dyDescent="0.25">
      <c r="A78" s="30" t="s">
        <v>72</v>
      </c>
      <c r="B78" s="28">
        <v>48000</v>
      </c>
      <c r="C78" s="55">
        <v>36015</v>
      </c>
      <c r="D78" s="55">
        <v>36015</v>
      </c>
    </row>
    <row r="79" spans="1:4" s="3" customFormat="1" ht="21" customHeight="1" x14ac:dyDescent="0.25">
      <c r="A79" s="60" t="s">
        <v>105</v>
      </c>
      <c r="B79" s="17">
        <f>30915*2</f>
        <v>61830</v>
      </c>
      <c r="C79" s="55">
        <f>57971*2</f>
        <v>115942</v>
      </c>
      <c r="D79" s="55">
        <v>115042</v>
      </c>
    </row>
    <row r="80" spans="1:4" s="3" customFormat="1" ht="21" customHeight="1" x14ac:dyDescent="0.25">
      <c r="A80" s="30" t="s">
        <v>106</v>
      </c>
      <c r="B80" s="17">
        <v>61830</v>
      </c>
      <c r="C80" s="12">
        <v>76180</v>
      </c>
      <c r="D80" s="8">
        <v>38090</v>
      </c>
    </row>
    <row r="81" spans="1:6" s="3" customFormat="1" ht="21" customHeight="1" thickBot="1" x14ac:dyDescent="0.3">
      <c r="A81" s="61" t="s">
        <v>107</v>
      </c>
      <c r="B81" s="18">
        <v>0</v>
      </c>
      <c r="C81" s="8">
        <v>90000</v>
      </c>
      <c r="D81" s="8">
        <v>90000</v>
      </c>
    </row>
    <row r="82" spans="1:6" s="3" customFormat="1" ht="21" customHeight="1" thickBot="1" x14ac:dyDescent="0.3">
      <c r="A82" s="26" t="s">
        <v>114</v>
      </c>
      <c r="B82" s="23">
        <f>SUM(B78:B81)</f>
        <v>171660</v>
      </c>
      <c r="C82" s="81">
        <f>SUM(C78:C81)</f>
        <v>318137</v>
      </c>
      <c r="D82" s="32">
        <f>SUM(D78:D81)</f>
        <v>279147</v>
      </c>
    </row>
    <row r="83" spans="1:6" s="3" customFormat="1" ht="21" customHeight="1" thickBot="1" x14ac:dyDescent="0.3">
      <c r="A83" s="33"/>
      <c r="B83" s="35"/>
      <c r="C83" s="34"/>
      <c r="D83" s="88"/>
    </row>
    <row r="84" spans="1:6" s="3" customFormat="1" ht="26.25" customHeight="1" thickBot="1" x14ac:dyDescent="0.3">
      <c r="A84" s="48" t="s">
        <v>112</v>
      </c>
      <c r="B84" s="46" t="s">
        <v>85</v>
      </c>
      <c r="C84" s="44" t="s">
        <v>93</v>
      </c>
      <c r="D84" s="44" t="s">
        <v>99</v>
      </c>
    </row>
    <row r="85" spans="1:6" s="3" customFormat="1" ht="21" customHeight="1" x14ac:dyDescent="0.25">
      <c r="A85" s="61" t="s">
        <v>23</v>
      </c>
      <c r="B85" s="17">
        <v>12300</v>
      </c>
      <c r="C85" s="8">
        <v>12300</v>
      </c>
      <c r="D85" s="8">
        <v>13000</v>
      </c>
    </row>
    <row r="86" spans="1:6" s="3" customFormat="1" ht="21" customHeight="1" x14ac:dyDescent="0.25">
      <c r="A86" s="61" t="s">
        <v>24</v>
      </c>
      <c r="B86" s="17">
        <v>8500</v>
      </c>
      <c r="C86" s="8">
        <v>8500</v>
      </c>
      <c r="D86" s="8">
        <v>9000</v>
      </c>
    </row>
    <row r="87" spans="1:6" s="3" customFormat="1" ht="21" customHeight="1" x14ac:dyDescent="0.25">
      <c r="A87" s="61" t="s">
        <v>25</v>
      </c>
      <c r="B87" s="17">
        <v>5000</v>
      </c>
      <c r="C87" s="8">
        <v>5000</v>
      </c>
      <c r="D87" s="8">
        <v>5000</v>
      </c>
    </row>
    <row r="88" spans="1:6" s="3" customFormat="1" ht="21" customHeight="1" x14ac:dyDescent="0.25">
      <c r="A88" s="30" t="s">
        <v>26</v>
      </c>
      <c r="B88" s="18">
        <v>8000</v>
      </c>
      <c r="C88" s="55">
        <v>9000</v>
      </c>
      <c r="D88" s="55">
        <v>9000</v>
      </c>
      <c r="F88" s="13"/>
    </row>
    <row r="89" spans="1:6" s="3" customFormat="1" ht="21" customHeight="1" x14ac:dyDescent="0.25">
      <c r="A89" s="61" t="s">
        <v>27</v>
      </c>
      <c r="B89" s="17">
        <v>4000</v>
      </c>
      <c r="C89" s="8">
        <v>4000</v>
      </c>
      <c r="D89" s="8">
        <v>4000</v>
      </c>
    </row>
    <row r="90" spans="1:6" s="3" customFormat="1" ht="21" customHeight="1" x14ac:dyDescent="0.25">
      <c r="A90" s="61" t="s">
        <v>28</v>
      </c>
      <c r="B90" s="17">
        <v>8000</v>
      </c>
      <c r="C90" s="8">
        <v>9000</v>
      </c>
      <c r="D90" s="8">
        <v>10000</v>
      </c>
    </row>
    <row r="91" spans="1:6" s="3" customFormat="1" ht="21" customHeight="1" x14ac:dyDescent="0.25">
      <c r="A91" s="41" t="s">
        <v>29</v>
      </c>
      <c r="B91" s="18">
        <v>3500</v>
      </c>
      <c r="C91" s="55">
        <v>3500</v>
      </c>
      <c r="D91" s="55">
        <v>3500</v>
      </c>
    </row>
    <row r="92" spans="1:6" s="3" customFormat="1" ht="21" customHeight="1" x14ac:dyDescent="0.25">
      <c r="A92" s="61" t="s">
        <v>30</v>
      </c>
      <c r="B92" s="17">
        <v>14000</v>
      </c>
      <c r="C92" s="8">
        <v>14000</v>
      </c>
      <c r="D92" s="8">
        <v>14000</v>
      </c>
    </row>
    <row r="93" spans="1:6" s="3" customFormat="1" ht="21" customHeight="1" x14ac:dyDescent="0.25">
      <c r="A93" s="61" t="s">
        <v>31</v>
      </c>
      <c r="B93" s="17">
        <v>10000</v>
      </c>
      <c r="C93" s="8">
        <v>14000</v>
      </c>
      <c r="D93" s="8">
        <v>14000</v>
      </c>
    </row>
    <row r="94" spans="1:6" s="3" customFormat="1" ht="21" customHeight="1" x14ac:dyDescent="0.25">
      <c r="A94" s="61" t="s">
        <v>32</v>
      </c>
      <c r="B94" s="17">
        <v>6000</v>
      </c>
      <c r="C94" s="8">
        <v>7000</v>
      </c>
      <c r="D94" s="8">
        <v>7000</v>
      </c>
    </row>
    <row r="95" spans="1:6" s="3" customFormat="1" ht="21" customHeight="1" x14ac:dyDescent="0.25">
      <c r="A95" s="61" t="s">
        <v>33</v>
      </c>
      <c r="B95" s="17">
        <v>2000</v>
      </c>
      <c r="C95" s="8">
        <v>1500</v>
      </c>
      <c r="D95" s="8">
        <v>2000</v>
      </c>
    </row>
    <row r="96" spans="1:6" s="3" customFormat="1" ht="21" customHeight="1" x14ac:dyDescent="0.25">
      <c r="A96" s="61" t="s">
        <v>70</v>
      </c>
      <c r="B96" s="17">
        <v>3000</v>
      </c>
      <c r="C96" s="8">
        <v>3000</v>
      </c>
      <c r="D96" s="8">
        <v>3000</v>
      </c>
    </row>
    <row r="97" spans="1:6" s="3" customFormat="1" ht="21" customHeight="1" x14ac:dyDescent="0.25">
      <c r="A97" s="61" t="s">
        <v>79</v>
      </c>
      <c r="B97" s="17">
        <v>5000</v>
      </c>
      <c r="C97" s="8">
        <v>5000</v>
      </c>
      <c r="D97" s="8">
        <v>5000</v>
      </c>
    </row>
    <row r="98" spans="1:6" s="3" customFormat="1" ht="21" customHeight="1" x14ac:dyDescent="0.25">
      <c r="A98" s="61" t="s">
        <v>34</v>
      </c>
      <c r="B98" s="17">
        <v>1207</v>
      </c>
      <c r="C98" s="8">
        <v>1000</v>
      </c>
      <c r="D98" s="8">
        <v>1000</v>
      </c>
      <c r="F98" s="13"/>
    </row>
    <row r="99" spans="1:6" s="3" customFormat="1" ht="21" customHeight="1" x14ac:dyDescent="0.25">
      <c r="A99" s="61" t="s">
        <v>35</v>
      </c>
      <c r="B99" s="17">
        <v>13000</v>
      </c>
      <c r="C99" s="8">
        <v>21000</v>
      </c>
      <c r="D99" s="8">
        <v>33000</v>
      </c>
    </row>
    <row r="100" spans="1:6" s="3" customFormat="1" ht="21" customHeight="1" x14ac:dyDescent="0.25">
      <c r="A100" s="61" t="s">
        <v>36</v>
      </c>
      <c r="B100" s="17">
        <v>6000</v>
      </c>
      <c r="C100" s="8">
        <v>6000</v>
      </c>
      <c r="D100" s="8">
        <v>6000</v>
      </c>
    </row>
    <row r="101" spans="1:6" s="3" customFormat="1" ht="21" customHeight="1" x14ac:dyDescent="0.25">
      <c r="A101" s="61" t="s">
        <v>37</v>
      </c>
      <c r="B101" s="17">
        <v>12000</v>
      </c>
      <c r="C101" s="8">
        <v>11000</v>
      </c>
      <c r="D101" s="8">
        <v>10000</v>
      </c>
    </row>
    <row r="102" spans="1:6" s="3" customFormat="1" ht="21" customHeight="1" x14ac:dyDescent="0.25">
      <c r="A102" s="61" t="s">
        <v>60</v>
      </c>
      <c r="B102" s="17">
        <v>3500</v>
      </c>
      <c r="C102" s="8">
        <v>3000</v>
      </c>
      <c r="D102" s="8">
        <v>3000</v>
      </c>
    </row>
    <row r="103" spans="1:6" s="3" customFormat="1" ht="21" customHeight="1" x14ac:dyDescent="0.25">
      <c r="A103" s="61" t="s">
        <v>38</v>
      </c>
      <c r="B103" s="17">
        <v>4000</v>
      </c>
      <c r="C103" s="8">
        <v>4000</v>
      </c>
      <c r="D103" s="8">
        <v>4000</v>
      </c>
    </row>
    <row r="104" spans="1:6" s="3" customFormat="1" ht="21" customHeight="1" x14ac:dyDescent="0.25">
      <c r="A104" s="30" t="s">
        <v>39</v>
      </c>
      <c r="B104" s="18">
        <v>34500</v>
      </c>
      <c r="C104" s="55">
        <v>37000</v>
      </c>
      <c r="D104" s="55">
        <v>43000</v>
      </c>
    </row>
    <row r="105" spans="1:6" s="3" customFormat="1" ht="21" customHeight="1" x14ac:dyDescent="0.25">
      <c r="A105" s="61" t="s">
        <v>94</v>
      </c>
      <c r="B105" s="17">
        <v>12000</v>
      </c>
      <c r="C105" s="8">
        <v>12000</v>
      </c>
      <c r="D105" s="8">
        <v>12000</v>
      </c>
    </row>
    <row r="106" spans="1:6" s="3" customFormat="1" ht="21" customHeight="1" x14ac:dyDescent="0.25">
      <c r="A106" s="61" t="s">
        <v>41</v>
      </c>
      <c r="B106" s="17">
        <v>4000</v>
      </c>
      <c r="C106" s="8">
        <v>4500</v>
      </c>
      <c r="D106" s="8">
        <v>5000</v>
      </c>
    </row>
    <row r="107" spans="1:6" s="3" customFormat="1" ht="21" customHeight="1" x14ac:dyDescent="0.25">
      <c r="A107" s="61" t="s">
        <v>61</v>
      </c>
      <c r="B107" s="17">
        <v>3500</v>
      </c>
      <c r="C107" s="8">
        <v>4000</v>
      </c>
      <c r="D107" s="8">
        <v>4000</v>
      </c>
    </row>
    <row r="108" spans="1:6" s="3" customFormat="1" ht="21" customHeight="1" x14ac:dyDescent="0.25">
      <c r="A108" s="61" t="s">
        <v>62</v>
      </c>
      <c r="B108" s="17">
        <v>5000</v>
      </c>
      <c r="C108" s="8">
        <v>5000</v>
      </c>
      <c r="D108" s="8">
        <v>5000</v>
      </c>
      <c r="F108" s="13"/>
    </row>
    <row r="109" spans="1:6" s="3" customFormat="1" ht="21" customHeight="1" x14ac:dyDescent="0.25">
      <c r="A109" s="61" t="s">
        <v>42</v>
      </c>
      <c r="B109" s="17">
        <v>5000</v>
      </c>
      <c r="C109" s="8">
        <v>6000</v>
      </c>
      <c r="D109" s="8">
        <v>5000</v>
      </c>
    </row>
    <row r="110" spans="1:6" s="3" customFormat="1" ht="21" customHeight="1" x14ac:dyDescent="0.25">
      <c r="A110" s="61" t="s">
        <v>43</v>
      </c>
      <c r="B110" s="17">
        <v>6500</v>
      </c>
      <c r="C110" s="8">
        <v>6000</v>
      </c>
      <c r="D110" s="8">
        <v>6000</v>
      </c>
    </row>
    <row r="111" spans="1:6" s="3" customFormat="1" ht="21" customHeight="1" x14ac:dyDescent="0.25">
      <c r="A111" s="61" t="s">
        <v>80</v>
      </c>
      <c r="B111" s="17">
        <v>5000</v>
      </c>
      <c r="C111" s="8">
        <v>5000</v>
      </c>
      <c r="D111" s="8">
        <v>5000</v>
      </c>
    </row>
    <row r="112" spans="1:6" s="3" customFormat="1" ht="21" customHeight="1" x14ac:dyDescent="0.25">
      <c r="A112" s="61" t="s">
        <v>44</v>
      </c>
      <c r="B112" s="17">
        <v>1500</v>
      </c>
      <c r="C112" s="8">
        <v>500</v>
      </c>
      <c r="D112" s="8">
        <v>500</v>
      </c>
    </row>
    <row r="113" spans="1:6" s="3" customFormat="1" ht="21" customHeight="1" x14ac:dyDescent="0.25">
      <c r="A113" s="61" t="s">
        <v>45</v>
      </c>
      <c r="B113" s="17">
        <v>6000</v>
      </c>
      <c r="C113" s="8">
        <v>6000</v>
      </c>
      <c r="D113" s="8">
        <v>6500</v>
      </c>
    </row>
    <row r="114" spans="1:6" s="3" customFormat="1" ht="21" customHeight="1" x14ac:dyDescent="0.25">
      <c r="A114" s="61" t="s">
        <v>84</v>
      </c>
      <c r="B114" s="17">
        <v>2000</v>
      </c>
      <c r="C114" s="8">
        <v>2000</v>
      </c>
      <c r="D114" s="8">
        <v>2000</v>
      </c>
    </row>
    <row r="115" spans="1:6" s="3" customFormat="1" ht="21" customHeight="1" x14ac:dyDescent="0.25">
      <c r="A115" s="61" t="s">
        <v>46</v>
      </c>
      <c r="B115" s="17">
        <v>1523</v>
      </c>
      <c r="C115" s="8">
        <v>2000</v>
      </c>
      <c r="D115" s="8">
        <v>2500</v>
      </c>
    </row>
    <row r="116" spans="1:6" s="3" customFormat="1" ht="21" customHeight="1" x14ac:dyDescent="0.25">
      <c r="A116" s="61" t="s">
        <v>47</v>
      </c>
      <c r="B116" s="17">
        <v>2500</v>
      </c>
      <c r="C116" s="8">
        <v>2500</v>
      </c>
      <c r="D116" s="8">
        <v>2500</v>
      </c>
    </row>
    <row r="117" spans="1:6" s="3" customFormat="1" ht="21" customHeight="1" x14ac:dyDescent="0.25">
      <c r="A117" s="61" t="s">
        <v>83</v>
      </c>
      <c r="B117" s="17">
        <v>2500</v>
      </c>
      <c r="C117" s="8">
        <v>2500</v>
      </c>
      <c r="D117" s="8">
        <v>3000</v>
      </c>
    </row>
    <row r="118" spans="1:6" s="3" customFormat="1" ht="21" customHeight="1" x14ac:dyDescent="0.25">
      <c r="A118" s="61" t="s">
        <v>48</v>
      </c>
      <c r="B118" s="17">
        <v>7500</v>
      </c>
      <c r="C118" s="8">
        <v>7600</v>
      </c>
      <c r="D118" s="8">
        <v>7600</v>
      </c>
      <c r="F118" s="13"/>
    </row>
    <row r="119" spans="1:6" s="3" customFormat="1" ht="21" customHeight="1" x14ac:dyDescent="0.25">
      <c r="A119" s="61" t="s">
        <v>49</v>
      </c>
      <c r="B119" s="17">
        <v>105000</v>
      </c>
      <c r="C119" s="8">
        <v>110000</v>
      </c>
      <c r="D119" s="8">
        <v>110000</v>
      </c>
    </row>
    <row r="120" spans="1:6" s="3" customFormat="1" ht="21" customHeight="1" x14ac:dyDescent="0.25">
      <c r="A120" s="30" t="s">
        <v>50</v>
      </c>
      <c r="B120" s="18">
        <v>150000</v>
      </c>
      <c r="C120" s="55">
        <v>160000</v>
      </c>
      <c r="D120" s="55">
        <f>151072-4000</f>
        <v>147072</v>
      </c>
    </row>
    <row r="121" spans="1:6" s="3" customFormat="1" ht="21" customHeight="1" thickBot="1" x14ac:dyDescent="0.3">
      <c r="A121" s="61" t="s">
        <v>40</v>
      </c>
      <c r="B121" s="17">
        <v>12000</v>
      </c>
      <c r="C121" s="8">
        <v>12000</v>
      </c>
      <c r="D121" s="8">
        <v>14000</v>
      </c>
      <c r="F121" s="13"/>
    </row>
    <row r="122" spans="1:6" s="3" customFormat="1" ht="21" customHeight="1" thickBot="1" x14ac:dyDescent="0.3">
      <c r="A122" s="27" t="s">
        <v>113</v>
      </c>
      <c r="B122" s="20">
        <f>SUM(B85:B121)</f>
        <v>495030</v>
      </c>
      <c r="C122" s="73">
        <f>SUM(C85:C121)</f>
        <v>526400</v>
      </c>
      <c r="D122" s="69">
        <f>SUM(D85:D121)</f>
        <v>536172</v>
      </c>
    </row>
    <row r="123" spans="1:6" s="3" customFormat="1" ht="26.25" customHeight="1" thickBot="1" x14ac:dyDescent="0.3">
      <c r="A123" s="6"/>
      <c r="B123" s="22"/>
      <c r="C123" s="9"/>
    </row>
    <row r="124" spans="1:6" s="3" customFormat="1" ht="27" customHeight="1" thickBot="1" x14ac:dyDescent="0.3">
      <c r="A124" s="47" t="s">
        <v>64</v>
      </c>
      <c r="B124" s="46" t="s">
        <v>85</v>
      </c>
      <c r="C124" s="72" t="s">
        <v>93</v>
      </c>
      <c r="D124" s="44" t="s">
        <v>99</v>
      </c>
    </row>
    <row r="125" spans="1:6" s="3" customFormat="1" ht="21" customHeight="1" x14ac:dyDescent="0.25">
      <c r="A125" s="15" t="s">
        <v>108</v>
      </c>
      <c r="B125" s="79">
        <f>260000</f>
        <v>260000</v>
      </c>
      <c r="C125" s="55">
        <v>250000</v>
      </c>
      <c r="D125" s="55">
        <v>250000</v>
      </c>
    </row>
    <row r="126" spans="1:6" s="3" customFormat="1" ht="21" customHeight="1" x14ac:dyDescent="0.25">
      <c r="A126" s="60" t="s">
        <v>109</v>
      </c>
      <c r="B126" s="80">
        <v>11500</v>
      </c>
      <c r="C126" s="8">
        <v>24000</v>
      </c>
      <c r="D126" s="8">
        <v>24000</v>
      </c>
    </row>
    <row r="127" spans="1:6" s="3" customFormat="1" ht="21" customHeight="1" x14ac:dyDescent="0.25">
      <c r="A127" s="60" t="s">
        <v>110</v>
      </c>
      <c r="B127" s="80">
        <v>18000</v>
      </c>
      <c r="C127" s="8">
        <v>0</v>
      </c>
      <c r="D127" s="8">
        <v>26800</v>
      </c>
    </row>
    <row r="128" spans="1:6" s="3" customFormat="1" ht="21" customHeight="1" x14ac:dyDescent="0.25">
      <c r="A128" s="60" t="s">
        <v>111</v>
      </c>
      <c r="B128" s="80">
        <v>0</v>
      </c>
      <c r="C128" s="8">
        <v>90000</v>
      </c>
      <c r="D128" s="8">
        <v>44250</v>
      </c>
    </row>
    <row r="129" spans="1:6" s="3" customFormat="1" ht="21" customHeight="1" x14ac:dyDescent="0.25">
      <c r="A129" s="60" t="s">
        <v>13</v>
      </c>
      <c r="B129" s="80">
        <v>11000</v>
      </c>
      <c r="C129" s="8">
        <v>11000</v>
      </c>
      <c r="D129" s="8">
        <v>11000</v>
      </c>
    </row>
    <row r="130" spans="1:6" s="3" customFormat="1" ht="21" customHeight="1" x14ac:dyDescent="0.25">
      <c r="A130" s="15" t="s">
        <v>16</v>
      </c>
      <c r="B130" s="87">
        <v>3700</v>
      </c>
      <c r="C130" s="55">
        <v>3800</v>
      </c>
      <c r="D130" s="55">
        <v>4000</v>
      </c>
    </row>
    <row r="131" spans="1:6" s="3" customFormat="1" ht="21" customHeight="1" x14ac:dyDescent="0.25">
      <c r="A131" s="60" t="s">
        <v>15</v>
      </c>
      <c r="B131" s="80">
        <v>4000</v>
      </c>
      <c r="C131" s="8">
        <v>3400</v>
      </c>
      <c r="D131" s="8">
        <v>3500</v>
      </c>
      <c r="F131" s="13"/>
    </row>
    <row r="132" spans="1:6" s="3" customFormat="1" ht="21" customHeight="1" x14ac:dyDescent="0.25">
      <c r="A132" s="60" t="s">
        <v>17</v>
      </c>
      <c r="B132" s="80">
        <v>6000</v>
      </c>
      <c r="C132" s="8">
        <v>6000</v>
      </c>
      <c r="D132" s="8">
        <v>6000</v>
      </c>
    </row>
    <row r="133" spans="1:6" s="3" customFormat="1" ht="21" customHeight="1" x14ac:dyDescent="0.25">
      <c r="A133" s="60" t="s">
        <v>18</v>
      </c>
      <c r="B133" s="80">
        <v>500</v>
      </c>
      <c r="C133" s="8">
        <v>500</v>
      </c>
      <c r="D133" s="8">
        <v>500</v>
      </c>
    </row>
    <row r="134" spans="1:6" s="3" customFormat="1" ht="21" customHeight="1" thickBot="1" x14ac:dyDescent="0.3">
      <c r="A134" s="61" t="s">
        <v>87</v>
      </c>
      <c r="B134" s="80">
        <v>4500</v>
      </c>
      <c r="C134" s="8">
        <v>5500</v>
      </c>
      <c r="D134" s="8">
        <v>1500</v>
      </c>
    </row>
    <row r="135" spans="1:6" s="3" customFormat="1" ht="21" customHeight="1" thickBot="1" x14ac:dyDescent="0.3">
      <c r="A135" s="31" t="s">
        <v>51</v>
      </c>
      <c r="B135" s="20">
        <f>SUM(B125:B134)</f>
        <v>319200</v>
      </c>
      <c r="C135" s="73">
        <f>SUM(C125:C134)</f>
        <v>394200</v>
      </c>
      <c r="D135" s="69">
        <f>SUM(D125:D134)</f>
        <v>371550</v>
      </c>
    </row>
    <row r="136" spans="1:6" s="3" customFormat="1" ht="53.25" customHeight="1" thickBot="1" x14ac:dyDescent="0.3">
      <c r="A136" s="38"/>
      <c r="B136" s="34"/>
      <c r="C136" s="34"/>
      <c r="D136" s="35"/>
    </row>
    <row r="137" spans="1:6" s="3" customFormat="1" ht="26.25" customHeight="1" thickBot="1" x14ac:dyDescent="0.3">
      <c r="A137" s="45" t="s">
        <v>115</v>
      </c>
      <c r="B137" s="46" t="s">
        <v>85</v>
      </c>
      <c r="C137" s="72" t="s">
        <v>93</v>
      </c>
      <c r="D137" s="44" t="s">
        <v>99</v>
      </c>
    </row>
    <row r="138" spans="1:6" s="3" customFormat="1" ht="21" customHeight="1" thickBot="1" x14ac:dyDescent="0.3">
      <c r="A138" s="62" t="s">
        <v>77</v>
      </c>
      <c r="B138" s="9">
        <v>48000</v>
      </c>
      <c r="C138" s="82">
        <v>91350</v>
      </c>
      <c r="D138" s="12">
        <v>92000</v>
      </c>
    </row>
    <row r="139" spans="1:6" s="3" customFormat="1" ht="21" customHeight="1" thickBot="1" x14ac:dyDescent="0.3">
      <c r="A139" s="36" t="s">
        <v>81</v>
      </c>
      <c r="B139" s="23">
        <v>48000</v>
      </c>
      <c r="C139" s="69">
        <v>91350</v>
      </c>
      <c r="D139" s="69">
        <f>D138</f>
        <v>92000</v>
      </c>
    </row>
    <row r="140" spans="1:6" s="3" customFormat="1" ht="21" customHeight="1" x14ac:dyDescent="0.25">
      <c r="A140" s="38"/>
      <c r="B140" s="34"/>
      <c r="C140" s="34"/>
      <c r="D140" s="35"/>
    </row>
    <row r="141" spans="1:6" s="3" customFormat="1" ht="16.5" customHeight="1" thickBot="1" x14ac:dyDescent="0.3">
      <c r="A141" s="10"/>
      <c r="B141" s="10"/>
      <c r="C141" s="9"/>
      <c r="D141" s="9"/>
    </row>
    <row r="142" spans="1:6" ht="26.45" customHeight="1" thickBot="1" x14ac:dyDescent="0.3">
      <c r="A142" s="49" t="s">
        <v>52</v>
      </c>
      <c r="B142" s="50">
        <f>B139+B135+B122+B82+B75</f>
        <v>6744354</v>
      </c>
      <c r="C142" s="51">
        <f>C139+C135+C122+C82+C75</f>
        <v>7081580</v>
      </c>
      <c r="D142" s="74">
        <f>D139+D135+D122+D82+D75</f>
        <v>7715869</v>
      </c>
      <c r="F142" s="89"/>
    </row>
    <row r="144" spans="1:6" x14ac:dyDescent="0.25">
      <c r="A144" t="s">
        <v>100</v>
      </c>
    </row>
    <row r="145" spans="1:5" x14ac:dyDescent="0.25">
      <c r="B145" s="40" t="s">
        <v>78</v>
      </c>
      <c r="C145" s="96" t="s">
        <v>65</v>
      </c>
      <c r="D145" s="96"/>
    </row>
    <row r="146" spans="1:5" x14ac:dyDescent="0.25">
      <c r="C146" s="25"/>
    </row>
    <row r="147" spans="1:5" x14ac:dyDescent="0.25">
      <c r="B147" s="40" t="s">
        <v>53</v>
      </c>
      <c r="C147" s="97" t="s">
        <v>54</v>
      </c>
      <c r="D147" s="97"/>
      <c r="E147" s="39"/>
    </row>
    <row r="148" spans="1:5" x14ac:dyDescent="0.25">
      <c r="B148" s="40"/>
      <c r="C148" s="96"/>
      <c r="D148" s="96"/>
    </row>
    <row r="149" spans="1:5" x14ac:dyDescent="0.25">
      <c r="C149" s="25"/>
    </row>
    <row r="150" spans="1:5" x14ac:dyDescent="0.25">
      <c r="B150" s="40"/>
      <c r="C150" s="97"/>
      <c r="D150" s="97"/>
    </row>
    <row r="151" spans="1:5" x14ac:dyDescent="0.25">
      <c r="C151" s="1" t="s">
        <v>95</v>
      </c>
    </row>
    <row r="152" spans="1:5" x14ac:dyDescent="0.25">
      <c r="A152" t="s">
        <v>101</v>
      </c>
      <c r="C152" s="95" t="s">
        <v>96</v>
      </c>
      <c r="D152" s="95"/>
    </row>
    <row r="154" spans="1:5" x14ac:dyDescent="0.25">
      <c r="C154" s="95"/>
      <c r="D154" s="95"/>
    </row>
  </sheetData>
  <mergeCells count="17">
    <mergeCell ref="C154:D154"/>
    <mergeCell ref="C145:D145"/>
    <mergeCell ref="C147:D147"/>
    <mergeCell ref="C152:D152"/>
    <mergeCell ref="A9:C9"/>
    <mergeCell ref="A22:C22"/>
    <mergeCell ref="A63:C63"/>
    <mergeCell ref="C148:D148"/>
    <mergeCell ref="C150:D150"/>
    <mergeCell ref="A58:B58"/>
    <mergeCell ref="B43:B49"/>
    <mergeCell ref="C43:C49"/>
    <mergeCell ref="A6:D7"/>
    <mergeCell ref="A31:C31"/>
    <mergeCell ref="A41:C41"/>
    <mergeCell ref="D24:D26"/>
    <mergeCell ref="C24:C26"/>
  </mergeCells>
  <pageMargins left="0.16" right="0.14000000000000001" top="0.36" bottom="0.31" header="0.3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2017</vt:lpstr>
      <vt:lpstr>List2</vt:lpstr>
      <vt:lpstr>List3</vt:lpstr>
      <vt:lpstr>'2017'!Podrucje_ispisa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Melanija</dc:creator>
  <cp:lastModifiedBy>Martina</cp:lastModifiedBy>
  <cp:lastPrinted>2018-12-21T13:11:43Z</cp:lastPrinted>
  <dcterms:created xsi:type="dcterms:W3CDTF">2012-12-17T20:04:49Z</dcterms:created>
  <dcterms:modified xsi:type="dcterms:W3CDTF">2018-12-21T13:54:01Z</dcterms:modified>
</cp:coreProperties>
</file>